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265" yWindow="1710" windowWidth="10095" windowHeight="5145"/>
  </bookViews>
  <sheets>
    <sheet name="kalkulator" sheetId="5" r:id="rId1"/>
    <sheet name="pomocniczy arkusz obliczeniowy" sheetId="4" r:id="rId2"/>
  </sheets>
  <definedNames>
    <definedName name="Data">'pomocniczy arkusz obliczeniowy'!$E$18:$P$18</definedName>
    <definedName name="ratt">#REF!</definedName>
  </definedNames>
  <calcPr calcId="145621"/>
</workbook>
</file>

<file path=xl/calcChain.xml><?xml version="1.0" encoding="utf-8"?>
<calcChain xmlns="http://schemas.openxmlformats.org/spreadsheetml/2006/main">
  <c r="E4" i="4" l="1"/>
  <c r="E19" i="5" l="1"/>
  <c r="I24" i="4" l="1"/>
  <c r="H24" i="4"/>
  <c r="G24" i="4"/>
  <c r="F24" i="4"/>
  <c r="Q24" i="4"/>
  <c r="O20" i="4"/>
  <c r="Q20" i="4"/>
  <c r="P20" i="4"/>
  <c r="E24" i="4" l="1"/>
  <c r="N20" i="4"/>
  <c r="M20" i="4"/>
  <c r="J24" i="4"/>
  <c r="L20" i="4" s="1"/>
  <c r="P23" i="4"/>
  <c r="O23" i="4"/>
  <c r="N23" i="4"/>
  <c r="M23" i="4"/>
  <c r="L23" i="4"/>
  <c r="K23" i="4"/>
  <c r="J23" i="4"/>
  <c r="I23" i="4"/>
  <c r="H23" i="4"/>
  <c r="G23" i="4"/>
  <c r="F23" i="4"/>
  <c r="E23" i="4"/>
  <c r="Q23" i="4"/>
  <c r="K24" i="4" l="1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Q6" i="4"/>
  <c r="Q5" i="4"/>
  <c r="Q4" i="4"/>
  <c r="Q3" i="4"/>
  <c r="Q2" i="4"/>
  <c r="Q9" i="4" l="1"/>
  <c r="K20" i="4"/>
  <c r="L24" i="4"/>
  <c r="J20" i="4" l="1"/>
  <c r="M24" i="4"/>
  <c r="I20" i="4" l="1"/>
  <c r="N24" i="4"/>
  <c r="F2" i="4"/>
  <c r="G2" i="4"/>
  <c r="H2" i="4"/>
  <c r="I2" i="4"/>
  <c r="J2" i="4"/>
  <c r="K2" i="4"/>
  <c r="L2" i="4"/>
  <c r="M2" i="4"/>
  <c r="N2" i="4"/>
  <c r="O2" i="4"/>
  <c r="P2" i="4"/>
  <c r="F3" i="4"/>
  <c r="G3" i="4"/>
  <c r="H3" i="4"/>
  <c r="I3" i="4"/>
  <c r="J3" i="4"/>
  <c r="K3" i="4"/>
  <c r="L3" i="4"/>
  <c r="M3" i="4"/>
  <c r="N3" i="4"/>
  <c r="O3" i="4"/>
  <c r="P3" i="4"/>
  <c r="F4" i="4"/>
  <c r="G4" i="4"/>
  <c r="H4" i="4"/>
  <c r="I4" i="4"/>
  <c r="J4" i="4"/>
  <c r="K4" i="4"/>
  <c r="L4" i="4"/>
  <c r="M4" i="4"/>
  <c r="N4" i="4"/>
  <c r="O4" i="4"/>
  <c r="P4" i="4"/>
  <c r="F5" i="4"/>
  <c r="G5" i="4"/>
  <c r="H5" i="4"/>
  <c r="I5" i="4"/>
  <c r="J5" i="4"/>
  <c r="K5" i="4"/>
  <c r="L5" i="4"/>
  <c r="M5" i="4"/>
  <c r="N5" i="4"/>
  <c r="O5" i="4"/>
  <c r="P5" i="4"/>
  <c r="F6" i="4"/>
  <c r="G6" i="4"/>
  <c r="H6" i="4"/>
  <c r="I6" i="4"/>
  <c r="J6" i="4"/>
  <c r="K6" i="4"/>
  <c r="L6" i="4"/>
  <c r="M6" i="4"/>
  <c r="N6" i="4"/>
  <c r="O6" i="4"/>
  <c r="P6" i="4"/>
  <c r="E3" i="4"/>
  <c r="E5" i="4"/>
  <c r="E6" i="4"/>
  <c r="E2" i="4"/>
  <c r="E9" i="4" l="1"/>
  <c r="H20" i="4"/>
  <c r="O24" i="4"/>
  <c r="N9" i="4"/>
  <c r="F9" i="4"/>
  <c r="M9" i="4"/>
  <c r="P9" i="4"/>
  <c r="J9" i="4"/>
  <c r="I9" i="4"/>
  <c r="L9" i="4"/>
  <c r="O9" i="4"/>
  <c r="K9" i="4"/>
  <c r="G9" i="4"/>
  <c r="H9" i="4"/>
  <c r="G20" i="4" l="1"/>
  <c r="P24" i="4"/>
  <c r="D9" i="4"/>
  <c r="F4" i="5"/>
  <c r="G4" i="5" s="1"/>
  <c r="F20" i="4" l="1"/>
  <c r="E20" i="4"/>
  <c r="E1" i="4"/>
  <c r="H4" i="5"/>
  <c r="E8" i="4" l="1"/>
  <c r="E7" i="4"/>
  <c r="F1" i="4"/>
  <c r="I4" i="5"/>
  <c r="D3" i="4"/>
  <c r="D2" i="4"/>
  <c r="D4" i="4"/>
  <c r="F8" i="4" l="1"/>
  <c r="F7" i="4"/>
  <c r="G1" i="4"/>
  <c r="J4" i="5"/>
  <c r="G8" i="4" l="1"/>
  <c r="G7" i="4"/>
  <c r="H1" i="4"/>
  <c r="K4" i="5"/>
  <c r="H7" i="4" l="1"/>
  <c r="H8" i="4"/>
  <c r="H10" i="4" s="1"/>
  <c r="I1" i="4"/>
  <c r="L4" i="5"/>
  <c r="I8" i="4" l="1"/>
  <c r="I10" i="4" s="1"/>
  <c r="I7" i="4"/>
  <c r="G10" i="4"/>
  <c r="J1" i="4"/>
  <c r="M4" i="5"/>
  <c r="J8" i="4" l="1"/>
  <c r="J10" i="4" s="1"/>
  <c r="J7" i="4"/>
  <c r="F10" i="4"/>
  <c r="K1" i="4"/>
  <c r="N4" i="5"/>
  <c r="K8" i="4" l="1"/>
  <c r="K10" i="4" s="1"/>
  <c r="K7" i="4"/>
  <c r="E10" i="4"/>
  <c r="L1" i="4"/>
  <c r="O4" i="5"/>
  <c r="L8" i="4" l="1"/>
  <c r="L10" i="4" s="1"/>
  <c r="L7" i="4"/>
  <c r="M1" i="4"/>
  <c r="P4" i="5"/>
  <c r="M8" i="4" l="1"/>
  <c r="M10" i="4" s="1"/>
  <c r="M7" i="4"/>
  <c r="N1" i="4"/>
  <c r="Q4" i="5"/>
  <c r="R4" i="5" s="1"/>
  <c r="N8" i="4" l="1"/>
  <c r="N10" i="4" s="1"/>
  <c r="N7" i="4"/>
  <c r="O1" i="4"/>
  <c r="O8" i="4" l="1"/>
  <c r="O10" i="4" s="1"/>
  <c r="O7" i="4"/>
  <c r="P1" i="4"/>
  <c r="P7" i="4" l="1"/>
  <c r="P8" i="4"/>
  <c r="P10" i="4" s="1"/>
  <c r="Q1" i="4"/>
  <c r="Q8" i="4" l="1"/>
  <c r="Q10" i="4" s="1"/>
  <c r="D10" i="4" s="1"/>
  <c r="E10" i="5" s="1"/>
  <c r="Q7" i="4"/>
  <c r="D5" i="4"/>
  <c r="D6" i="4"/>
  <c r="D12" i="4" l="1"/>
  <c r="E20" i="5" s="1"/>
  <c r="F14" i="5" l="1"/>
</calcChain>
</file>

<file path=xl/sharedStrings.xml><?xml version="1.0" encoding="utf-8"?>
<sst xmlns="http://schemas.openxmlformats.org/spreadsheetml/2006/main" count="64" uniqueCount="45">
  <si>
    <t>u</t>
  </si>
  <si>
    <t>j</t>
  </si>
  <si>
    <t>LWP</t>
  </si>
  <si>
    <t>MWh</t>
  </si>
  <si>
    <t>zł/MWh</t>
  </si>
  <si>
    <t>zł</t>
  </si>
  <si>
    <t>MWP</t>
  </si>
  <si>
    <r>
      <t>PM(S)</t>
    </r>
    <r>
      <rPr>
        <b/>
        <vertAlign val="subscript"/>
        <sz val="9"/>
        <color theme="1"/>
        <rFont val="Calibri"/>
        <family val="2"/>
        <charset val="238"/>
        <scheme val="minor"/>
      </rPr>
      <t>i</t>
    </r>
  </si>
  <si>
    <r>
      <t>UZ</t>
    </r>
    <r>
      <rPr>
        <b/>
        <vertAlign val="subscript"/>
        <sz val="9"/>
        <color theme="1"/>
        <rFont val="Calibri"/>
        <family val="2"/>
        <charset val="238"/>
        <scheme val="minor"/>
      </rPr>
      <t>i</t>
    </r>
  </si>
  <si>
    <t>rok</t>
  </si>
  <si>
    <t>rok otrzymania po raz pierwszy pomocy publicznej, jednak nie wcześniej niż 1.10.2005 r.</t>
  </si>
  <si>
    <r>
      <t>PM(N)</t>
    </r>
    <r>
      <rPr>
        <b/>
        <vertAlign val="subscript"/>
        <sz val="9"/>
        <color theme="1"/>
        <rFont val="Calibri"/>
        <family val="2"/>
        <charset val="238"/>
        <scheme val="minor"/>
      </rPr>
      <t>i</t>
    </r>
  </si>
  <si>
    <t>rok, w którym wytwórca złożył oświadczenie</t>
  </si>
  <si>
    <t>Razem</t>
  </si>
  <si>
    <t>wartość sprzedanych praw majątkowych na podstawie przychodów z ich sprzedaży w danym roku</t>
  </si>
  <si>
    <t xml:space="preserve">wartość innej pomocy publicznej o charakterze inwestycyjnym, a także pomocy de minimis, otrzymanej w danym roku </t>
  </si>
  <si>
    <t>wartość pomocy publicznej w formie ulg i zwolnień w podatkach i opłatach otrzymanej w danym roku</t>
  </si>
  <si>
    <t xml:space="preserve">wartość innej pomocy publicznej o charakterze operacyjnym otrzymanej w danym roku </t>
  </si>
  <si>
    <t>stopa referencyjna</t>
  </si>
  <si>
    <t xml:space="preserve">wartość niesprzedanych praw majątkowych wynikających ze świadectw uzyskanych, w tym świadectw umorzonych, w danym roku </t>
  </si>
  <si>
    <t>-</t>
  </si>
  <si>
    <t>Jednostka</t>
  </si>
  <si>
    <t>CR</t>
  </si>
  <si>
    <t>C</t>
  </si>
  <si>
    <t>CS</t>
  </si>
  <si>
    <t>CO</t>
  </si>
  <si>
    <t>IO</t>
  </si>
  <si>
    <t>I</t>
  </si>
  <si>
    <r>
      <t>PI</t>
    </r>
    <r>
      <rPr>
        <b/>
        <vertAlign val="subscript"/>
        <sz val="9"/>
        <color theme="1"/>
        <rFont val="Calibri"/>
        <family val="2"/>
        <charset val="238"/>
        <scheme val="minor"/>
      </rPr>
      <t xml:space="preserve">i </t>
    </r>
  </si>
  <si>
    <r>
      <t>PO</t>
    </r>
    <r>
      <rPr>
        <b/>
        <vertAlign val="subscript"/>
        <sz val="9"/>
        <color theme="1"/>
        <rFont val="Calibri"/>
        <family val="2"/>
        <charset val="238"/>
        <scheme val="minor"/>
      </rPr>
      <t xml:space="preserve">i </t>
    </r>
  </si>
  <si>
    <t>pomocnicze obliczenia</t>
  </si>
  <si>
    <t>cena referencyjna</t>
  </si>
  <si>
    <t xml:space="preserve">średnia cena sprzedaży energii elektrycznej na rynku konkurencyjnym ogłoszona przez Prezesa URE, za dany rok </t>
  </si>
  <si>
    <t>średnia cena sprzedaży energii elektrycznej na rynku konkurencyjnym ogłoszona przez Prezesa URE, za dany kwartał</t>
  </si>
  <si>
    <t>cena podana w ofercie wytwórcy</t>
  </si>
  <si>
    <t>ilość energii elektrycznej w instalacji OZE podana w ofercie wytwórcy</t>
  </si>
  <si>
    <t>skumulowana stopa referencyjna</t>
  </si>
  <si>
    <t>suma</t>
  </si>
  <si>
    <t>skumulowana suma</t>
  </si>
  <si>
    <t>jednostkowa pomoc publiczna</t>
  </si>
  <si>
    <t>ilość energii elektrycznej wytworzonej z OZE w instalacji OZE do dnia złożenia oświadczenia potwierdzonej wydanym świadectwem pochodzenia oraz podanej w ofercie wytwórcy</t>
  </si>
  <si>
    <t>Kalkulator do wyliczania maksymalnej wartości pomocy publicznej oraz łącznej wartości pomocy publicznej dla wytwórców energii elektrycznej z OZE w instalacji OZE, którzy złożyli ofertę w aukcji w 2017 r.</t>
  </si>
  <si>
    <t>w wartości bieżącej</t>
  </si>
  <si>
    <t>w wartości zaktualizowanej</t>
  </si>
  <si>
    <r>
      <rPr>
        <b/>
        <i/>
        <sz val="8"/>
        <color rgb="FFFF0000"/>
        <rFont val="Calibri"/>
        <family val="2"/>
        <charset val="238"/>
        <scheme val="minor"/>
      </rPr>
      <t>Kalkulator adresowany jest do wytwórców energii elektrycznej z odnawialnego źródła energii w instalacji odnawialnego źródła energii, których oferty wygrały aukcję w 2017 roku, organizowaną przez Prezesa Urzędu Regulacji Energetyki. Kalkulator ma charakter jedynie informacyjny i został opracowany jako narzędzie pomocnicze do wyliczania maksymalnej wartości pomocy publicznej oraz łącznej wartości pomocy publicznej, o których mowa w art. 39 ust. 1 i 2 ustawy z dnia 20 lutego 2015 r. o odnawialnych źródłach energii (Dz. U. z 2017r. poz. 1593, z późn. zm.), zwanej dalej "ustawą". Zaleca się wytwórcom korzystanie z kalkulatora, jednakże ma ono charakter wyłącznie dobrowolny i w żadnym wypadku nie stanowi podstawy do formułowania jakichkolwiek roszczeń wobec Zarządcy Rozliczeń S.A., a Zarządca Rozliczeń S.A. nie ponosi odpowiedzialności za skutki wykorzystania kalkulatora oraz wykorzystania wyników uzyskanych przy jego pomocy.</t>
    </r>
    <r>
      <rPr>
        <sz val="8"/>
        <color rgb="FFFF0000"/>
        <rFont val="Calibri"/>
        <family val="2"/>
        <charset val="238"/>
        <scheme val="minor"/>
      </rPr>
      <t xml:space="preserve">
</t>
    </r>
    <r>
      <rPr>
        <b/>
        <u/>
        <sz val="8"/>
        <rFont val="Calibri"/>
        <family val="2"/>
        <charset val="238"/>
        <scheme val="minor"/>
      </rPr>
      <t>W kalkulatorze należy wypełnić wszystkie białe  komórki, natomiast komórki szare zawierają formuły i nie są przeznaczone do edycji.</t>
    </r>
    <r>
      <rPr>
        <sz val="8"/>
        <color theme="1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 xml:space="preserve">
W komórkach </t>
    </r>
    <r>
      <rPr>
        <b/>
        <sz val="8"/>
        <rFont val="Calibri"/>
        <family val="2"/>
        <charset val="238"/>
        <scheme val="minor"/>
      </rPr>
      <t>F5-Q5</t>
    </r>
    <r>
      <rPr>
        <sz val="8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 xml:space="preserve">należy wpisać wartość sprzedanych praw majątkowych wynikających ze świadectw pochodzenia w rozumieniu ustawy oraz ustawy z dnia 10 kwietnia 1997 r. – Prawo energetyczne (Dz. U. 2017 poz. 220, z późn. zm.), świadectw pochodzenia z kogeneracji w rozumieniu ustawy z dnia 10 kwietnia 1997 r. – Prawo energetyczne oraz wartość praw majątkowych wynikających ze świadectw efektywności energetycznej, o których mowa w przepisach dotyczących efektywności energetycznej, liczoną na podstawie przychodów z ich sprzedaży w danym roku, wyrażoną w złotych z dokładnością do jednego grosza.
W komórkach </t>
    </r>
    <r>
      <rPr>
        <b/>
        <sz val="8"/>
        <rFont val="Calibri"/>
        <family val="2"/>
        <charset val="238"/>
        <scheme val="minor"/>
      </rPr>
      <t>F6-Q6</t>
    </r>
    <r>
      <rPr>
        <sz val="8"/>
        <color theme="1"/>
        <rFont val="Calibri"/>
        <family val="2"/>
        <charset val="238"/>
        <scheme val="minor"/>
      </rPr>
      <t xml:space="preserve"> należy wpisać wartość niesprzedanych praw majątkowych wynikających ze świadectw uzyskanych, w tym świadectw umorzonych, w danym roku, ustaloną na podstawie opublikowanej przez podmiot, o którym mowa w art. 64 ust. 1 ustawy, średniej ważonej ceny praw majątkowych wynikających ze świadectw za rok, w którym świadectwo zostało wydane, obliczonej ze wszystkich transakcji giełdowych sesyjnych, zawartych w danym roku kalendarzowym w instrumencie, w którym zostało zapisane, na giełdzie towarowej w rozumieniu ustawy z dnia 26 października 2000 r. o giełdach towarowych (Dz. U. z 2016 r. poz. 719, z późn. zm.), a w przypadku braku tej średniej ważonej, ustaloną na podstawie, opublikowanej przez podmiot, o którym mowa w art. 64 ust. 1 ustawy, średniej ważonej ceny praw majątkowych wynikających ze świadectw za miesiąc kalendarzowy danym roku, w którym świadectwo zostało wydane, obliczonej ze wszystkich transakcji giełdowych sesyjnych, zawartych w danym miesiącu kalendarzowym w instrumencie, w którym zostało zapisane, na giełdzie towarowej w rozumieniu ustawy o giełdach towarowych, wyrażoną w złotych z dokładnością do jednego grosza; nie dotyczy to świadectw pochodzenia z kogeneracji wydanych dla energii elektrycznej wytworzonej w jednostkach kogeneracji, o których mowa w art. 9l ust. 1 pkt 1 i 2 ustawy z dnia 10 kwietnia 1997 r. – Prawo energetyczne, w okresie od dnia 1 stycznia 2013 r. do dnia 29 kwietnia 2014 r.
W komórkach </t>
    </r>
    <r>
      <rPr>
        <b/>
        <sz val="8"/>
        <rFont val="Calibri"/>
        <family val="2"/>
        <charset val="238"/>
        <scheme val="minor"/>
      </rPr>
      <t>F7-Q7</t>
    </r>
    <r>
      <rPr>
        <sz val="8"/>
        <color theme="1"/>
        <rFont val="Calibri"/>
        <family val="2"/>
        <charset val="238"/>
        <scheme val="minor"/>
      </rPr>
      <t xml:space="preserve"> należy wpisać wartość innej pomocy publicznej o charakterze inwestycyjnym, a także pomocy de minimis, otrzymanej w danym roku, wyrażoną w złotych z dokładnością do jednego grosza, wyliczoną zgodnie z przepisami wydanymi na podstawie art. 11 ust. 2 ustawy z dnia 30 kwietnia 2004 r. o postępowaniu w sprawach dotyczących pomocy publicznej (Dz. U. z 2016 r. poz. 1808, z późn. zm.).
W komórkach </t>
    </r>
    <r>
      <rPr>
        <b/>
        <sz val="8"/>
        <rFont val="Calibri"/>
        <family val="2"/>
        <charset val="238"/>
        <scheme val="minor"/>
      </rPr>
      <t>F8-Q8</t>
    </r>
    <r>
      <rPr>
        <sz val="8"/>
        <color theme="1"/>
        <rFont val="Calibri"/>
        <family val="2"/>
        <charset val="238"/>
        <scheme val="minor"/>
      </rPr>
      <t xml:space="preserve"> należy wpisać wartość pomocy publicznej w formie ulg i zwolnień w podatkach i opłatach otrzymanej w danym roku  z tytułu wytwarzania energii elektrycznej z odnawialnych źródeł energii w instalacji odnawialnego źródła energii, o której mowa w art. 72 ustawy, wyrażoną w złotych z dokładnością do jednego grosza, wyliczoną zgodnie z przepisami wydanymi na podstawie art. 11 ust. 2 ustawy z dnia 30 kwietnia 2004 r. o postępowaniu w sprawach dotyczących pomocy publicznej.
W komórkach</t>
    </r>
    <r>
      <rPr>
        <b/>
        <sz val="8"/>
        <color rgb="FFFF0000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>F9-Q9</t>
    </r>
    <r>
      <rPr>
        <b/>
        <sz val="8"/>
        <color rgb="FFFF0000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 xml:space="preserve">należy wpisać wartość innej pomocy publicznej o charakterze operacyjnym otrzymanej w danym roku, dotyczącej instalacji odnawialnego źródła energii, o której mowa w art. 72 ustawy, bez względu na formę i miejsce jej udzielenia, wyrażoną w złotych z dokładnością do jednego grosza, wyliczoną zgodnie z przepisami wydanymi na podstawie art. 11 ust. 2 ustawy z dnia 30 kwietnia 2004 r. o postępowaniu w sprawach dotyczących pomocy publicznej.
</t>
    </r>
    <r>
      <rPr>
        <u/>
        <sz val="8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 xml:space="preserve">W komórce </t>
    </r>
    <r>
      <rPr>
        <b/>
        <sz val="8"/>
        <color theme="1"/>
        <rFont val="Calibri"/>
        <family val="2"/>
        <charset val="238"/>
        <scheme val="minor"/>
      </rPr>
      <t xml:space="preserve">E10 </t>
    </r>
    <r>
      <rPr>
        <sz val="8"/>
        <color theme="1"/>
        <rFont val="Calibri"/>
        <family val="2"/>
        <charset val="238"/>
        <scheme val="minor"/>
      </rPr>
      <t xml:space="preserve">wyliczana jest zgodnie z art. 79. ust. 3 pkt 9 ppkt 3 ustawy jednostkowa pomoc publiczna. 
</t>
    </r>
    <r>
      <rPr>
        <u/>
        <sz val="8"/>
        <color rgb="FFFF0000"/>
        <rFont val="Calibri"/>
        <family val="2"/>
        <charset val="238"/>
        <scheme val="minor"/>
      </rPr>
      <t>UWAGA</t>
    </r>
    <r>
      <rPr>
        <sz val="8"/>
        <color rgb="FFFF0000"/>
        <rFont val="Calibri"/>
        <family val="2"/>
        <charset val="238"/>
        <scheme val="minor"/>
      </rPr>
      <t xml:space="preserve">:  W związku z różnymi interpretacjami dotyczącymi sposobu liczenia jednostkowej pomocy publicznej, którą należy podać składając oświadczenie, o którym mowa w art. 79 ust. 3 pkt 9 ppkt 3 ustawy OZE, Zarządca Rozliczeń S.A. odblokował komórkę służącą do jej wyliczania. Jednocześnie w celu ułatwienia korzystania z kalkulatora wprowadzono 2 formuły pozwalające – po wybraniu odpowiedniego pola z listy – obliczyć wartość pomocy publicznej, o której mowa w art. 39 ust. 2 pkt 2–5 ustawy 1)  na dzień złożenia oświadczenia, o którym mowa w art. 79 ust. 3 ppkt 9 (w wartości zaktualizowanej – zwaloryzowana o wskaźnik inflacji) lub 2) na dzień udzielenia pomocy (w wartości bieżącej – bez waloryzacji).
Ponadto do wyznaczenia jednostkowej pomocy publicznej uwzględniona została:
1) ilość energii elektrycznej wytworzonej do dnia złożenia oświadczenia, o którym mowa w art. 39 ust. 4 ustawy, potwierdzonej wydanym świadectwem pochodzenia, wydanym od dnia 1 października 2005 r. , oraz
2) ilość energii elektrycznej oferowanej przez wytwórcę w ofercie, o której mowa w art. 79 ustawy. 
</t>
    </r>
    <r>
      <rPr>
        <sz val="8"/>
        <rFont val="Calibri"/>
        <family val="2"/>
        <charset val="238"/>
        <scheme val="minor"/>
      </rPr>
      <t xml:space="preserve">
W komórce </t>
    </r>
    <r>
      <rPr>
        <b/>
        <sz val="8"/>
        <rFont val="Calibri"/>
        <family val="2"/>
        <charset val="238"/>
        <scheme val="minor"/>
      </rPr>
      <t>E11</t>
    </r>
    <r>
      <rPr>
        <sz val="8"/>
        <rFont val="Calibri"/>
        <family val="2"/>
        <charset val="238"/>
        <scheme val="minor"/>
      </rPr>
      <t xml:space="preserve"> należy wpisać cenę referencyjną energii elektrycznej określoną w przepisach wydanych na podstawie art. 77 ust. 1 ustawy, obowiązującą w dniu złożenia oferty przez wytwórcę dla instalacji OZE, o której mowa w art. 72 ustawy, wyrażoną w złotych z dokładnością do jednego grosza za 1 MWh. 
W komórce </t>
    </r>
    <r>
      <rPr>
        <b/>
        <sz val="8"/>
        <rFont val="Calibri"/>
        <family val="2"/>
        <charset val="238"/>
        <scheme val="minor"/>
      </rPr>
      <t>E12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>i E13</t>
    </r>
    <r>
      <rPr>
        <sz val="8"/>
        <rFont val="Calibri"/>
        <family val="2"/>
        <charset val="238"/>
        <scheme val="minor"/>
      </rPr>
      <t xml:space="preserve"> należy wpisać średnią cenę sprzedaży energii elektrycznej na rynku konkurencyjnym ogłoszoną przez Prezesa URE odpowiednio za dany rok i kwartał</t>
    </r>
    <r>
      <rPr>
        <sz val="8"/>
        <color theme="1"/>
        <rFont val="Calibri"/>
        <family val="2"/>
        <charset val="238"/>
        <scheme val="minor"/>
      </rPr>
      <t xml:space="preserve"> na podstawie  art. 23 ust. 2 pkt 18 lit. b i pkt 18a ustawy z dnia 10 kwietnia 1997 r. – Prawo energetyczne, obowiązującą w dniu złożenia oferty przez wytwórcę, wyrażoną w złotych z dokładnością do jednego grosza za 1 MWh. 
W komórce</t>
    </r>
    <r>
      <rPr>
        <b/>
        <sz val="8"/>
        <color theme="1"/>
        <rFont val="Calibri"/>
        <family val="2"/>
        <charset val="238"/>
        <scheme val="minor"/>
      </rPr>
      <t xml:space="preserve"> E14 </t>
    </r>
    <r>
      <rPr>
        <sz val="8"/>
        <color theme="1"/>
        <rFont val="Calibri"/>
        <family val="2"/>
        <charset val="238"/>
        <scheme val="minor"/>
      </rPr>
      <t xml:space="preserve">należy wpisać cenę energii elektrycznej z odnawialnego źródła energii w instalacji odnawialnego źródła energii, o której mowa w art. 72 ustawy, podaną w ofercie wytwórcy, o której mowa w art. 79 ustawy, wyrażoną w złotych z dokładnością do jednego grosza za 1 MWh.
W komórce </t>
    </r>
    <r>
      <rPr>
        <b/>
        <sz val="8"/>
        <color theme="1"/>
        <rFont val="Calibri"/>
        <family val="2"/>
        <charset val="238"/>
        <scheme val="minor"/>
      </rPr>
      <t>E15</t>
    </r>
    <r>
      <rPr>
        <sz val="8"/>
        <color theme="1"/>
        <rFont val="Calibri"/>
        <family val="2"/>
        <charset val="238"/>
        <scheme val="minor"/>
      </rPr>
      <t xml:space="preserve"> należy wpisać ilość energii elektrycznej wytworzonej w instalacji OZE, o której mowa w art. 72 ustawy, podaną w ofercie wytwórcy, o której mowa w art. 79 ustawy, wyrażoną w MWh. </t>
    </r>
    <r>
      <rPr>
        <b/>
        <u/>
        <sz val="8"/>
        <color theme="1"/>
        <rFont val="Calibri"/>
        <family val="2"/>
        <charset val="238"/>
        <scheme val="minor"/>
      </rPr>
      <t>Jeśli w komórce F15 pojawił się komunikat "BŁĄD", oznacza to, że wysokość ceny sprzedaży energii elektrycznej z odnawialnych źródeł energii, o której mowa w art. 79 ust. 3 pkt 3 ustawy powiększona o jednostkową pomoc publiczną przekracza  cenę referencyjną, o której mowa w art. 77 ustawy , obowiązującą w dniu złożenia oferty przez wytwórcą.</t>
    </r>
    <r>
      <rPr>
        <sz val="8"/>
        <color theme="1"/>
        <rFont val="Calibri"/>
        <family val="2"/>
        <charset val="238"/>
        <scheme val="minor"/>
      </rPr>
      <t xml:space="preserve">
W komórce </t>
    </r>
    <r>
      <rPr>
        <b/>
        <sz val="8"/>
        <color theme="1"/>
        <rFont val="Calibri"/>
        <family val="2"/>
        <charset val="238"/>
        <scheme val="minor"/>
      </rPr>
      <t>E16</t>
    </r>
    <r>
      <rPr>
        <sz val="8"/>
        <color theme="1"/>
        <rFont val="Calibri"/>
        <family val="2"/>
        <charset val="238"/>
        <scheme val="minor"/>
      </rPr>
      <t xml:space="preserve"> należy wpisać ilość energii elektrycznej wytworzonej z OZE w instalacji OZE, o której mowa w art. 72 ustawy, w okresie określonym w przepisach wydanych na podstawie art. 77 ust. 1 ustawy, obowiązujących w dniu złożenia przez wytwórcę oferty, o której mowa w art. 79 ustawy, wyrażoną w MWh; na ilość energii elektrycznej stanowiącej podstawę obliczenia maksymalnej wartości pomocy publicznej składa się:
1) ilość energii elektrycznej wytworzonej do dnia złożenia oświadczenia, o którym mowa w art. 39 ust. 4 ustawy, potwierdzonej wydanym świadectwem pochodzenia, wydanym od dnia 1 października 2005 r. , oraz 
2) ilość energii elektrycznej oferowanej przez wytwórcę w ofercie, o której mowa w art. 79 ustawy.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</si>
</sst>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_ ;[Red]\-0\ "/>
    <numFmt numFmtId="166" formatCode="#,##0.00_ ;[Red]\-#,##0.00\ "/>
    <numFmt numFmtId="167" formatCode="#,##0.000"/>
  </numFmts>
  <fonts count="2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vertAlign val="subscript"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  <font>
      <u/>
      <sz val="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3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10" fillId="0" borderId="0" xfId="0" applyFont="1"/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Border="1"/>
    <xf numFmtId="165" fontId="6" fillId="2" borderId="1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" fontId="0" fillId="0" borderId="0" xfId="0" applyNumberFormat="1"/>
    <xf numFmtId="0" fontId="4" fillId="3" borderId="0" xfId="0" applyFont="1" applyFill="1"/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165" fontId="4" fillId="3" borderId="18" xfId="0" applyNumberFormat="1" applyFont="1" applyFill="1" applyBorder="1" applyAlignment="1">
      <alignment vertical="center"/>
    </xf>
    <xf numFmtId="4" fontId="6" fillId="3" borderId="20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 applyProtection="1">
      <alignment vertical="center"/>
      <protection locked="0"/>
    </xf>
    <xf numFmtId="165" fontId="4" fillId="0" borderId="19" xfId="0" applyNumberFormat="1" applyFont="1" applyBorder="1" applyAlignment="1" applyProtection="1">
      <alignment vertical="center"/>
      <protection locked="0"/>
    </xf>
    <xf numFmtId="4" fontId="6" fillId="3" borderId="1" xfId="0" applyNumberFormat="1" applyFont="1" applyFill="1" applyBorder="1" applyAlignment="1" applyProtection="1">
      <alignment horizontal="right" vertical="center"/>
      <protection hidden="1"/>
    </xf>
    <xf numFmtId="4" fontId="4" fillId="3" borderId="1" xfId="0" applyNumberFormat="1" applyFont="1" applyFill="1" applyBorder="1" applyAlignment="1" applyProtection="1">
      <alignment vertical="center"/>
      <protection hidden="1"/>
    </xf>
    <xf numFmtId="4" fontId="9" fillId="3" borderId="1" xfId="0" applyNumberFormat="1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right" vertical="center" wrapText="1"/>
      <protection hidden="1"/>
    </xf>
    <xf numFmtId="164" fontId="10" fillId="3" borderId="1" xfId="0" applyNumberFormat="1" applyFont="1" applyFill="1" applyBorder="1" applyAlignment="1" applyProtection="1">
      <alignment horizontal="right" vertical="center" wrapText="1"/>
      <protection hidden="1"/>
    </xf>
    <xf numFmtId="4" fontId="6" fillId="3" borderId="1" xfId="0" applyNumberFormat="1" applyFont="1" applyFill="1" applyBorder="1" applyAlignment="1" applyProtection="1">
      <alignment horizontal="right" vertical="center" wrapText="1"/>
      <protection hidden="1"/>
    </xf>
    <xf numFmtId="4" fontId="3" fillId="3" borderId="1" xfId="0" applyNumberFormat="1" applyFont="1" applyFill="1" applyBorder="1" applyAlignment="1" applyProtection="1">
      <alignment horizontal="right" vertical="center"/>
      <protection hidden="1"/>
    </xf>
    <xf numFmtId="4" fontId="3" fillId="3" borderId="1" xfId="0" applyNumberFormat="1" applyFont="1" applyFill="1" applyBorder="1" applyAlignment="1" applyProtection="1">
      <alignment horizontal="right" vertical="center" wrapText="1"/>
      <protection hidden="1"/>
    </xf>
    <xf numFmtId="4" fontId="11" fillId="3" borderId="10" xfId="0" applyNumberFormat="1" applyFont="1" applyFill="1" applyBorder="1" applyProtection="1">
      <protection hidden="1"/>
    </xf>
    <xf numFmtId="0" fontId="4" fillId="3" borderId="0" xfId="0" applyFont="1" applyFill="1" applyProtection="1">
      <protection hidden="1"/>
    </xf>
    <xf numFmtId="0" fontId="8" fillId="3" borderId="1" xfId="0" applyFont="1" applyFill="1" applyBorder="1" applyAlignment="1" applyProtection="1">
      <alignment horizontal="right" vertical="center" wrapText="1"/>
      <protection hidden="1"/>
    </xf>
    <xf numFmtId="164" fontId="4" fillId="3" borderId="0" xfId="0" applyNumberFormat="1" applyFont="1" applyFill="1" applyProtection="1">
      <protection hidden="1"/>
    </xf>
    <xf numFmtId="2" fontId="4" fillId="3" borderId="0" xfId="0" applyNumberFormat="1" applyFont="1" applyFill="1" applyProtection="1">
      <protection hidden="1"/>
    </xf>
    <xf numFmtId="4" fontId="4" fillId="0" borderId="0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4" fontId="4" fillId="0" borderId="2" xfId="0" applyNumberFormat="1" applyFont="1" applyBorder="1" applyAlignment="1" applyProtection="1">
      <alignment vertical="center"/>
      <protection locked="0"/>
    </xf>
    <xf numFmtId="4" fontId="4" fillId="0" borderId="16" xfId="0" applyNumberFormat="1" applyFont="1" applyBorder="1" applyAlignment="1" applyProtection="1">
      <alignment vertical="center"/>
      <protection locked="0"/>
    </xf>
    <xf numFmtId="4" fontId="4" fillId="0" borderId="17" xfId="0" applyNumberFormat="1" applyFont="1" applyBorder="1" applyAlignment="1" applyProtection="1">
      <alignment vertical="center"/>
      <protection locked="0"/>
    </xf>
    <xf numFmtId="4" fontId="11" fillId="0" borderId="11" xfId="0" applyNumberFormat="1" applyFont="1" applyBorder="1" applyAlignment="1" applyProtection="1">
      <alignment vertical="center"/>
      <protection locked="0"/>
    </xf>
    <xf numFmtId="166" fontId="11" fillId="3" borderId="4" xfId="0" applyNumberFormat="1" applyFont="1" applyFill="1" applyBorder="1" applyAlignment="1" applyProtection="1">
      <alignment vertical="center"/>
      <protection hidden="1"/>
    </xf>
    <xf numFmtId="166" fontId="11" fillId="3" borderId="15" xfId="0" applyNumberFormat="1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24" fillId="0" borderId="0" xfId="0" applyFont="1"/>
    <xf numFmtId="167" fontId="10" fillId="0" borderId="2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16" fmlaLink="$H$32" fmlaRange="$H$30:$H$31" noThreeD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dziennikustaw.gov.pl/du/2017/634/1" TargetMode="External"/><Relationship Id="rId1" Type="http://schemas.openxmlformats.org/officeDocument/2006/relationships/hyperlink" Target="http://www.ure.gov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142876</xdr:colOff>
      <xdr:row>15</xdr:row>
      <xdr:rowOff>457200</xdr:rowOff>
    </xdr:from>
    <xdr:to>
      <xdr:col>7</xdr:col>
      <xdr:colOff>425825</xdr:colOff>
      <xdr:row>17</xdr:row>
      <xdr:rowOff>76200</xdr:rowOff>
    </xdr:to>
    <xdr:sp macro="" textlink="">
      <xdr:nvSpPr>
        <xdr:cNvPr id="2" name="Strzałka w lewo 1"/>
        <xdr:cNvSpPr/>
      </xdr:nvSpPr>
      <xdr:spPr>
        <a:xfrm>
          <a:off x="5936317" y="4805082"/>
          <a:ext cx="1919008" cy="493059"/>
        </a:xfrm>
        <a:prstGeom prst="leftArrow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414617</xdr:colOff>
      <xdr:row>16</xdr:row>
      <xdr:rowOff>47626</xdr:rowOff>
    </xdr:from>
    <xdr:to>
      <xdr:col>7</xdr:col>
      <xdr:colOff>561974</xdr:colOff>
      <xdr:row>16</xdr:row>
      <xdr:rowOff>291354</xdr:rowOff>
    </xdr:to>
    <xdr:sp macro="" textlink="">
      <xdr:nvSpPr>
        <xdr:cNvPr id="3" name="pole tekstowe 2"/>
        <xdr:cNvSpPr txBox="1"/>
      </xdr:nvSpPr>
      <xdr:spPr>
        <a:xfrm>
          <a:off x="6208058" y="4922185"/>
          <a:ext cx="1716181" cy="243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 b="1">
              <a:solidFill>
                <a:srgbClr val="FF0000"/>
              </a:solidFill>
            </a:rPr>
            <a:t>wypełnić</a:t>
          </a:r>
          <a:r>
            <a:rPr lang="pl-PL" sz="1000" b="1" baseline="0">
              <a:solidFill>
                <a:srgbClr val="FF0000"/>
              </a:solidFill>
            </a:rPr>
            <a:t> jako pierwsze</a:t>
          </a:r>
          <a:endParaRPr lang="pl-PL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95251</xdr:colOff>
      <xdr:row>11</xdr:row>
      <xdr:rowOff>0</xdr:rowOff>
    </xdr:from>
    <xdr:to>
      <xdr:col>7</xdr:col>
      <xdr:colOff>448236</xdr:colOff>
      <xdr:row>12</xdr:row>
      <xdr:rowOff>324971</xdr:rowOff>
    </xdr:to>
    <xdr:sp macro="" textlink="">
      <xdr:nvSpPr>
        <xdr:cNvPr id="4" name="Strzałka w lewo 3"/>
        <xdr:cNvSpPr/>
      </xdr:nvSpPr>
      <xdr:spPr>
        <a:xfrm>
          <a:off x="5888692" y="3070412"/>
          <a:ext cx="1989044" cy="672353"/>
        </a:xfrm>
        <a:prstGeom prst="leftArrow">
          <a:avLst>
            <a:gd name="adj1" fmla="val 62076"/>
            <a:gd name="adj2" fmla="val 50000"/>
          </a:avLst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417420</xdr:colOff>
      <xdr:row>11</xdr:row>
      <xdr:rowOff>118783</xdr:rowOff>
    </xdr:from>
    <xdr:to>
      <xdr:col>7</xdr:col>
      <xdr:colOff>726701</xdr:colOff>
      <xdr:row>12</xdr:row>
      <xdr:rowOff>252133</xdr:rowOff>
    </xdr:to>
    <xdr:sp macro="" textlink="">
      <xdr:nvSpPr>
        <xdr:cNvPr id="5" name="pole tekstowe 4">
          <a:hlinkClick xmlns:r="http://schemas.openxmlformats.org/officeDocument/2006/relationships" r:id="rId1"/>
        </xdr:cNvPr>
        <xdr:cNvSpPr txBox="1"/>
      </xdr:nvSpPr>
      <xdr:spPr>
        <a:xfrm>
          <a:off x="6210861" y="3189195"/>
          <a:ext cx="1878105" cy="480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 b="0">
              <a:solidFill>
                <a:sysClr val="windowText" lastClr="000000"/>
              </a:solidFill>
            </a:rPr>
            <a:t>publikowane na stronie http://www.ure.gov.pl/</a:t>
          </a:r>
        </a:p>
      </xdr:txBody>
    </xdr:sp>
    <xdr:clientData/>
  </xdr:twoCellAnchor>
  <xdr:twoCellAnchor>
    <xdr:from>
      <xdr:col>5</xdr:col>
      <xdr:colOff>77877</xdr:colOff>
      <xdr:row>10</xdr:row>
      <xdr:rowOff>19050</xdr:rowOff>
    </xdr:from>
    <xdr:to>
      <xdr:col>7</xdr:col>
      <xdr:colOff>733424</xdr:colOff>
      <xdr:row>10</xdr:row>
      <xdr:rowOff>190500</xdr:rowOff>
    </xdr:to>
    <xdr:sp macro="" textlink="">
      <xdr:nvSpPr>
        <xdr:cNvPr id="7" name="Strzałka w prawo 6"/>
        <xdr:cNvSpPr/>
      </xdr:nvSpPr>
      <xdr:spPr>
        <a:xfrm rot="10800000">
          <a:off x="5869077" y="3019425"/>
          <a:ext cx="2293847" cy="171450"/>
        </a:xfrm>
        <a:prstGeom prst="rightArrow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730628</xdr:colOff>
      <xdr:row>10</xdr:row>
      <xdr:rowOff>53788</xdr:rowOff>
    </xdr:from>
    <xdr:to>
      <xdr:col>13</xdr:col>
      <xdr:colOff>428625</xdr:colOff>
      <xdr:row>12</xdr:row>
      <xdr:rowOff>227082</xdr:rowOff>
    </xdr:to>
    <xdr:sp macro="" textlink="">
      <xdr:nvSpPr>
        <xdr:cNvPr id="8" name="Prostokąt 7"/>
        <xdr:cNvSpPr/>
      </xdr:nvSpPr>
      <xdr:spPr>
        <a:xfrm>
          <a:off x="8160128" y="3054163"/>
          <a:ext cx="4689097" cy="754319"/>
        </a:xfrm>
        <a:prstGeom prst="rect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742949</xdr:colOff>
      <xdr:row>10</xdr:row>
      <xdr:rowOff>57712</xdr:rowOff>
    </xdr:from>
    <xdr:to>
      <xdr:col>13</xdr:col>
      <xdr:colOff>466725</xdr:colOff>
      <xdr:row>12</xdr:row>
      <xdr:rowOff>214594</xdr:rowOff>
    </xdr:to>
    <xdr:sp macro="" textlink="">
      <xdr:nvSpPr>
        <xdr:cNvPr id="9" name="pole tekstowe 8">
          <a:hlinkClick xmlns:r="http://schemas.openxmlformats.org/officeDocument/2006/relationships" r:id="rId2"/>
        </xdr:cNvPr>
        <xdr:cNvSpPr txBox="1"/>
      </xdr:nvSpPr>
      <xdr:spPr>
        <a:xfrm>
          <a:off x="8172449" y="3058087"/>
          <a:ext cx="4714876" cy="737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000" b="0">
              <a:solidFill>
                <a:sysClr val="windowText" lastClr="000000"/>
              </a:solidFill>
            </a:rPr>
            <a:t>zgodnie z Rozporządzeniem Ministra Energii z</a:t>
          </a:r>
          <a:r>
            <a:rPr lang="pl-PL" sz="1000" b="0" baseline="0">
              <a:solidFill>
                <a:sysClr val="windowText" lastClr="000000"/>
              </a:solidFill>
            </a:rPr>
            <a:t> </a:t>
          </a:r>
          <a:r>
            <a:rPr lang="pl-PL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dnia 16</a:t>
          </a:r>
          <a:r>
            <a:rPr lang="pl-PL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marca 2017 r. w sprawie ceny referencyjnej energii elektrycznej z odnawialnych źródeł energii w 2017 r. oraz okresów obowiązujących wytwórców, którzy wygrali aukcje w 2017 r</a:t>
          </a:r>
          <a:r>
            <a:rPr lang="pl-PL" sz="10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(</a:t>
          </a:r>
          <a:r>
            <a:rPr lang="pl-PL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Dz.U. 2017 nr 0 poz. 634)</a:t>
          </a:r>
        </a:p>
        <a:p>
          <a:r>
            <a:rPr lang="pl-PL" sz="1000" b="0">
              <a:solidFill>
                <a:sysClr val="windowText" lastClr="000000"/>
              </a:solidFill>
            </a:rPr>
            <a:t>http://dziennikustaw.gov.pl/du/2017/634/1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9</xdr:row>
          <xdr:rowOff>114300</xdr:rowOff>
        </xdr:from>
        <xdr:to>
          <xdr:col>6</xdr:col>
          <xdr:colOff>809625</xdr:colOff>
          <xdr:row>9</xdr:row>
          <xdr:rowOff>438150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107015</xdr:colOff>
      <xdr:row>9</xdr:row>
      <xdr:rowOff>9526</xdr:rowOff>
    </xdr:from>
    <xdr:to>
      <xdr:col>11</xdr:col>
      <xdr:colOff>333375</xdr:colOff>
      <xdr:row>9</xdr:row>
      <xdr:rowOff>596647</xdr:rowOff>
    </xdr:to>
    <xdr:sp macro="" textlink="">
      <xdr:nvSpPr>
        <xdr:cNvPr id="10" name="Strzałka w lewo 9"/>
        <xdr:cNvSpPr/>
      </xdr:nvSpPr>
      <xdr:spPr>
        <a:xfrm>
          <a:off x="7536515" y="2581276"/>
          <a:ext cx="3579160" cy="587121"/>
        </a:xfrm>
        <a:prstGeom prst="leftArrow">
          <a:avLst>
            <a:gd name="adj1" fmla="val 62076"/>
            <a:gd name="adj2" fmla="val 50000"/>
          </a:avLst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342899</xdr:colOff>
      <xdr:row>9</xdr:row>
      <xdr:rowOff>104775</xdr:rowOff>
    </xdr:from>
    <xdr:to>
      <xdr:col>11</xdr:col>
      <xdr:colOff>409575</xdr:colOff>
      <xdr:row>9</xdr:row>
      <xdr:rowOff>523875</xdr:rowOff>
    </xdr:to>
    <xdr:sp macro="" textlink="">
      <xdr:nvSpPr>
        <xdr:cNvPr id="12" name="pole tekstowe 11"/>
        <xdr:cNvSpPr txBox="1"/>
      </xdr:nvSpPr>
      <xdr:spPr>
        <a:xfrm>
          <a:off x="7772399" y="2676525"/>
          <a:ext cx="3419476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 b="0">
              <a:solidFill>
                <a:sysClr val="windowText" lastClr="000000"/>
              </a:solidFill>
            </a:rPr>
            <a:t>wybrać sposób obliczenia wartości pomocy publicznej               (</a:t>
          </a:r>
          <a:r>
            <a:rPr lang="pl-PL" sz="1000" b="0" i="1">
              <a:solidFill>
                <a:sysClr val="windowText" lastClr="000000"/>
              </a:solidFill>
            </a:rPr>
            <a:t>proszę zapoznać się z opisem</a:t>
          </a:r>
          <a:r>
            <a:rPr lang="pl-PL" sz="1000" b="0" i="1" baseline="0">
              <a:solidFill>
                <a:sysClr val="windowText" lastClr="000000"/>
              </a:solidFill>
            </a:rPr>
            <a:t> komórki E10 </a:t>
          </a:r>
          <a:r>
            <a:rPr lang="pl-PL" sz="1000" b="0" i="1">
              <a:solidFill>
                <a:sysClr val="windowText" lastClr="000000"/>
              </a:solidFill>
            </a:rPr>
            <a:t>pod kalkulatorem)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32"/>
  <sheetViews>
    <sheetView tabSelected="1" zoomScaleNormal="100" workbookViewId="0">
      <selection activeCell="F16" sqref="F16"/>
    </sheetView>
  </sheetViews>
  <sheetFormatPr defaultRowHeight="12" x14ac:dyDescent="0.2"/>
  <cols>
    <col min="1" max="1" width="2.7109375" style="2" customWidth="1"/>
    <col min="2" max="2" width="6.5703125" style="21" customWidth="1"/>
    <col min="3" max="3" width="50.5703125" style="2" customWidth="1"/>
    <col min="4" max="4" width="9.7109375" style="2" customWidth="1"/>
    <col min="5" max="5" width="17.28515625" style="2" customWidth="1"/>
    <col min="6" max="7" width="12.28515625" style="2" customWidth="1"/>
    <col min="8" max="8" width="13.42578125" style="2" customWidth="1"/>
    <col min="9" max="18" width="12.28515625" style="2" customWidth="1"/>
    <col min="19" max="16384" width="9.140625" style="2"/>
  </cols>
  <sheetData>
    <row r="1" spans="2:18" ht="20.100000000000001" customHeight="1" x14ac:dyDescent="0.2">
      <c r="B1" s="63" t="s">
        <v>41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8" ht="7.5" hidden="1" customHeight="1" x14ac:dyDescent="0.2"/>
    <row r="3" spans="2:18" x14ac:dyDescent="0.2">
      <c r="B3" s="5"/>
      <c r="C3" s="17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</row>
    <row r="4" spans="2:18" x14ac:dyDescent="0.2">
      <c r="B4" s="5"/>
      <c r="C4" s="17"/>
      <c r="D4" s="6" t="s">
        <v>21</v>
      </c>
      <c r="E4" s="6"/>
      <c r="F4" s="13">
        <f>E17</f>
        <v>0</v>
      </c>
      <c r="G4" s="5">
        <f t="shared" ref="G4:R4" si="0">IF(F4&gt;=$E$18," ",(IF(F4&lt;$E$18,F4+1)))</f>
        <v>1</v>
      </c>
      <c r="H4" s="5">
        <f t="shared" si="0"/>
        <v>2</v>
      </c>
      <c r="I4" s="5">
        <f t="shared" si="0"/>
        <v>3</v>
      </c>
      <c r="J4" s="5">
        <f t="shared" si="0"/>
        <v>4</v>
      </c>
      <c r="K4" s="5">
        <f t="shared" si="0"/>
        <v>5</v>
      </c>
      <c r="L4" s="5">
        <f t="shared" si="0"/>
        <v>6</v>
      </c>
      <c r="M4" s="5">
        <f t="shared" si="0"/>
        <v>7</v>
      </c>
      <c r="N4" s="5">
        <f t="shared" si="0"/>
        <v>8</v>
      </c>
      <c r="O4" s="5">
        <f t="shared" si="0"/>
        <v>9</v>
      </c>
      <c r="P4" s="5">
        <f t="shared" si="0"/>
        <v>10</v>
      </c>
      <c r="Q4" s="5">
        <f t="shared" si="0"/>
        <v>11</v>
      </c>
      <c r="R4" s="5">
        <f t="shared" si="0"/>
        <v>12</v>
      </c>
    </row>
    <row r="5" spans="2:18" ht="24.95" customHeight="1" x14ac:dyDescent="0.2">
      <c r="B5" s="5" t="s">
        <v>7</v>
      </c>
      <c r="C5" s="18" t="s">
        <v>14</v>
      </c>
      <c r="D5" s="4" t="s">
        <v>5</v>
      </c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18" ht="35.1" customHeight="1" x14ac:dyDescent="0.2">
      <c r="B6" s="5" t="s">
        <v>11</v>
      </c>
      <c r="C6" s="18" t="s">
        <v>19</v>
      </c>
      <c r="D6" s="4" t="s">
        <v>5</v>
      </c>
      <c r="E6" s="29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2:18" ht="27" customHeight="1" x14ac:dyDescent="0.2">
      <c r="B7" s="5" t="s">
        <v>28</v>
      </c>
      <c r="C7" s="18" t="s">
        <v>15</v>
      </c>
      <c r="D7" s="4" t="s">
        <v>5</v>
      </c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2:18" ht="27" customHeight="1" x14ac:dyDescent="0.2">
      <c r="B8" s="5" t="s">
        <v>8</v>
      </c>
      <c r="C8" s="18" t="s">
        <v>16</v>
      </c>
      <c r="D8" s="4" t="s">
        <v>5</v>
      </c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2:18" ht="27" customHeight="1" x14ac:dyDescent="0.2">
      <c r="B9" s="5" t="s">
        <v>29</v>
      </c>
      <c r="C9" s="18" t="s">
        <v>17</v>
      </c>
      <c r="D9" s="4" t="s">
        <v>5</v>
      </c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2:18" ht="48" customHeight="1" x14ac:dyDescent="0.2">
      <c r="B10" s="5"/>
      <c r="C10" s="54" t="s">
        <v>39</v>
      </c>
      <c r="D10" s="55" t="s">
        <v>4</v>
      </c>
      <c r="E10" s="58" t="str">
        <f>IFERROR(IF(H32=1,('pomocniczy arkusz obliczeniowy'!D10/E16),(SUM('pomocniczy arkusz obliczeniowy'!D2:D6)/E16)),"")</f>
        <v/>
      </c>
      <c r="F10" s="45"/>
      <c r="H10" s="45"/>
      <c r="K10" s="45"/>
      <c r="L10" s="45"/>
      <c r="M10" s="45"/>
      <c r="N10" s="45"/>
      <c r="O10" s="45"/>
      <c r="P10" s="45"/>
      <c r="Q10" s="45"/>
    </row>
    <row r="11" spans="2:18" ht="18.75" customHeight="1" thickBot="1" x14ac:dyDescent="0.25">
      <c r="B11" s="5" t="s">
        <v>22</v>
      </c>
      <c r="C11" s="19" t="s">
        <v>31</v>
      </c>
      <c r="D11" s="5" t="s">
        <v>4</v>
      </c>
      <c r="E11" s="48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8" ht="27" customHeight="1" x14ac:dyDescent="0.2">
      <c r="B12" s="5" t="s">
        <v>23</v>
      </c>
      <c r="C12" s="11" t="s">
        <v>32</v>
      </c>
      <c r="D12" s="23" t="s">
        <v>4</v>
      </c>
      <c r="E12" s="49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2:18" ht="27" customHeight="1" thickBot="1" x14ac:dyDescent="0.25">
      <c r="B13" s="5" t="s">
        <v>24</v>
      </c>
      <c r="C13" s="11" t="s">
        <v>33</v>
      </c>
      <c r="D13" s="23" t="s">
        <v>4</v>
      </c>
      <c r="E13" s="50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8" ht="32.1" customHeight="1" x14ac:dyDescent="0.2">
      <c r="B14" s="46" t="s">
        <v>25</v>
      </c>
      <c r="C14" s="47" t="s">
        <v>34</v>
      </c>
      <c r="D14" s="46" t="s">
        <v>4</v>
      </c>
      <c r="E14" s="51"/>
      <c r="F14" s="65" t="e">
        <f>IF(OR(E14+E10&gt;E11,E20&gt;E19), "BŁĄD - cena podana w ofercie powiększona o jednostkową pomoc publiczną przekracza cenę referencyjną lub łączną wartość pomocy publicznej przekracza maksymalną wartość pomocy publicznej", "OK")</f>
        <v>#VALUE!</v>
      </c>
      <c r="G14" s="66"/>
      <c r="H14" s="66"/>
      <c r="I14" s="66"/>
      <c r="J14" s="66"/>
      <c r="K14" s="66"/>
      <c r="L14" s="66"/>
      <c r="M14" s="66"/>
      <c r="N14" s="66"/>
      <c r="O14" s="56"/>
      <c r="P14" s="56"/>
      <c r="Q14" s="56"/>
      <c r="R14" s="56"/>
    </row>
    <row r="15" spans="2:18" ht="18.75" customHeight="1" x14ac:dyDescent="0.2">
      <c r="B15" s="5" t="s">
        <v>26</v>
      </c>
      <c r="C15" s="14" t="s">
        <v>35</v>
      </c>
      <c r="D15" s="5" t="s">
        <v>3</v>
      </c>
      <c r="E15" s="3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2:18" ht="41.25" customHeight="1" thickBot="1" x14ac:dyDescent="0.25">
      <c r="B16" s="5" t="s">
        <v>27</v>
      </c>
      <c r="C16" s="11" t="s">
        <v>40</v>
      </c>
      <c r="D16" s="5" t="s">
        <v>3</v>
      </c>
      <c r="E16" s="30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27" customHeight="1" thickBot="1" x14ac:dyDescent="0.25">
      <c r="B17" s="5" t="s">
        <v>0</v>
      </c>
      <c r="C17" s="20" t="s">
        <v>10</v>
      </c>
      <c r="D17" s="22" t="s">
        <v>9</v>
      </c>
      <c r="E17" s="3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2:17" ht="18.75" customHeight="1" thickBot="1" x14ac:dyDescent="0.25">
      <c r="B18" s="5" t="s">
        <v>1</v>
      </c>
      <c r="C18" s="27" t="s">
        <v>12</v>
      </c>
      <c r="D18" s="26" t="s">
        <v>9</v>
      </c>
      <c r="E18" s="28">
        <v>2017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2:17" ht="18.75" customHeight="1" thickBot="1" x14ac:dyDescent="0.25">
      <c r="B19" s="59" t="s">
        <v>6</v>
      </c>
      <c r="C19" s="60"/>
      <c r="D19" s="15" t="s">
        <v>5</v>
      </c>
      <c r="E19" s="52">
        <f>E11*E16-E12*E16</f>
        <v>0</v>
      </c>
    </row>
    <row r="20" spans="2:17" ht="18.75" customHeight="1" thickBot="1" x14ac:dyDescent="0.25">
      <c r="B20" s="61" t="s">
        <v>2</v>
      </c>
      <c r="C20" s="62"/>
      <c r="D20" s="16" t="s">
        <v>5</v>
      </c>
      <c r="E20" s="53">
        <f>'pomocniczy arkusz obliczeniowy'!D12</f>
        <v>0</v>
      </c>
    </row>
    <row r="21" spans="2:17" ht="342.75" customHeight="1" x14ac:dyDescent="0.2">
      <c r="B21" s="64" t="s">
        <v>44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2:17" ht="181.5" customHeight="1" x14ac:dyDescent="0.2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30" spans="2:17" x14ac:dyDescent="0.2">
      <c r="H30" s="57" t="s">
        <v>43</v>
      </c>
    </row>
    <row r="31" spans="2:17" x14ac:dyDescent="0.2">
      <c r="H31" s="57" t="s">
        <v>42</v>
      </c>
    </row>
    <row r="32" spans="2:17" x14ac:dyDescent="0.2">
      <c r="H32" s="57">
        <v>1</v>
      </c>
    </row>
  </sheetData>
  <mergeCells count="5">
    <mergeCell ref="B19:C19"/>
    <mergeCell ref="B20:C20"/>
    <mergeCell ref="B1:Q1"/>
    <mergeCell ref="B21:Q22"/>
    <mergeCell ref="F14:N14"/>
  </mergeCells>
  <pageMargins left="0.43307086614173229" right="0.43307086614173229" top="0.35433070866141736" bottom="0.35433070866141736" header="0.31496062992125984" footer="0.31496062992125984"/>
  <pageSetup paperSize="9" scale="59" orientation="landscape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List Box 2">
              <controlPr defaultSize="0" autoLine="0" autoPict="0">
                <anchor moveWithCells="1">
                  <from>
                    <xdr:col>5</xdr:col>
                    <xdr:colOff>85725</xdr:colOff>
                    <xdr:row>9</xdr:row>
                    <xdr:rowOff>114300</xdr:rowOff>
                  </from>
                  <to>
                    <xdr:col>6</xdr:col>
                    <xdr:colOff>809625</xdr:colOff>
                    <xdr:row>9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Błędny rok" error="Podaj rok z zakresu od 2005 do 2016">
          <x14:formula1>
            <xm:f>'pomocniczy arkusz obliczeniowy'!$E$18:$Q$18</xm:f>
          </x14:formula1>
          <xm:sqref>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4"/>
  <sheetViews>
    <sheetView workbookViewId="0">
      <selection activeCell="C16" sqref="C16"/>
    </sheetView>
  </sheetViews>
  <sheetFormatPr defaultRowHeight="15" x14ac:dyDescent="0.25"/>
  <cols>
    <col min="1" max="1" width="3.42578125" bestFit="1" customWidth="1"/>
    <col min="2" max="2" width="40.140625" customWidth="1"/>
    <col min="3" max="3" width="11.42578125" bestFit="1" customWidth="1"/>
    <col min="4" max="4" width="15.7109375" customWidth="1"/>
    <col min="5" max="16" width="12.7109375" customWidth="1"/>
    <col min="17" max="17" width="12.140625" customWidth="1"/>
  </cols>
  <sheetData>
    <row r="1" spans="2:17" s="7" customFormat="1" ht="24.75" customHeight="1" x14ac:dyDescent="0.25">
      <c r="B1" s="71"/>
      <c r="C1" s="72"/>
      <c r="D1" s="5" t="s">
        <v>13</v>
      </c>
      <c r="E1" s="5">
        <f>kalkulator!E17</f>
        <v>0</v>
      </c>
      <c r="F1" s="5">
        <f>IF(E1&gt;=kalkulator!$E$18," ",(IF(E1&lt;kalkulator!$E$18,E1+1)))</f>
        <v>1</v>
      </c>
      <c r="G1" s="5">
        <f>IF(F1&gt;=kalkulator!$E$18," ",(IF(F1&lt;kalkulator!$E$18,F1+1)))</f>
        <v>2</v>
      </c>
      <c r="H1" s="5">
        <f>IF(G1&gt;=kalkulator!$E$18," ",(IF(G1&lt;kalkulator!$E$18,G1+1)))</f>
        <v>3</v>
      </c>
      <c r="I1" s="5">
        <f>IF(H1&gt;=kalkulator!$E$18," ",(IF(H1&lt;kalkulator!$E$18,H1+1)))</f>
        <v>4</v>
      </c>
      <c r="J1" s="5">
        <f>IF(I1&gt;=kalkulator!$E$18," ",(IF(I1&lt;kalkulator!$E$18,I1+1)))</f>
        <v>5</v>
      </c>
      <c r="K1" s="5">
        <f>IF(J1&gt;=kalkulator!$E$18," ",(IF(J1&lt;kalkulator!$E$18,J1+1)))</f>
        <v>6</v>
      </c>
      <c r="L1" s="5">
        <f>IF(K1&gt;=kalkulator!$E$18," ",(IF(K1&lt;kalkulator!$E$18,K1+1)))</f>
        <v>7</v>
      </c>
      <c r="M1" s="5">
        <f>IF(L1&gt;=kalkulator!$E$18," ",(IF(L1&lt;kalkulator!$E$18,L1+1)))</f>
        <v>8</v>
      </c>
      <c r="N1" s="5">
        <f>IF(M1&gt;=kalkulator!$E$18," ",(IF(M1&lt;kalkulator!$E$18,M1+1)))</f>
        <v>9</v>
      </c>
      <c r="O1" s="5">
        <f>IF(N1&gt;=kalkulator!$E$18," ",(IF(N1&lt;kalkulator!$E$18,N1+1)))</f>
        <v>10</v>
      </c>
      <c r="P1" s="5">
        <f>IF(O1&gt;=kalkulator!$E$18," ",(IF(O1&lt;kalkulator!$E$18,O1+1)))</f>
        <v>11</v>
      </c>
      <c r="Q1" s="5">
        <f>IF(P1&gt;=kalkulator!$E$18," ",(IF(P1&lt;kalkulator!$E$18,P1+1)))</f>
        <v>12</v>
      </c>
    </row>
    <row r="2" spans="2:17" s="2" customFormat="1" ht="30" customHeight="1" x14ac:dyDescent="0.2">
      <c r="B2" s="73" t="s">
        <v>14</v>
      </c>
      <c r="C2" s="74"/>
      <c r="D2" s="32">
        <f>SUM(E2:P2)</f>
        <v>0</v>
      </c>
      <c r="E2" s="33">
        <f>kalkulator!F5</f>
        <v>0</v>
      </c>
      <c r="F2" s="33">
        <f>kalkulator!G5</f>
        <v>0</v>
      </c>
      <c r="G2" s="33">
        <f>kalkulator!H5</f>
        <v>0</v>
      </c>
      <c r="H2" s="33">
        <f>kalkulator!I5</f>
        <v>0</v>
      </c>
      <c r="I2" s="33">
        <f>kalkulator!J5</f>
        <v>0</v>
      </c>
      <c r="J2" s="33">
        <f>kalkulator!K5</f>
        <v>0</v>
      </c>
      <c r="K2" s="33">
        <f>kalkulator!L5</f>
        <v>0</v>
      </c>
      <c r="L2" s="33">
        <f>kalkulator!M5</f>
        <v>0</v>
      </c>
      <c r="M2" s="33">
        <f>kalkulator!N5</f>
        <v>0</v>
      </c>
      <c r="N2" s="33">
        <f>kalkulator!O5</f>
        <v>0</v>
      </c>
      <c r="O2" s="33">
        <f>kalkulator!P5</f>
        <v>0</v>
      </c>
      <c r="P2" s="33">
        <f>kalkulator!Q5</f>
        <v>0</v>
      </c>
      <c r="Q2" s="33">
        <f>kalkulator!R5</f>
        <v>0</v>
      </c>
    </row>
    <row r="3" spans="2:17" s="2" customFormat="1" ht="35.25" customHeight="1" x14ac:dyDescent="0.2">
      <c r="B3" s="73" t="s">
        <v>19</v>
      </c>
      <c r="C3" s="74"/>
      <c r="D3" s="32">
        <f>SUM(E3:P3)</f>
        <v>0</v>
      </c>
      <c r="E3" s="33">
        <f>kalkulator!F6</f>
        <v>0</v>
      </c>
      <c r="F3" s="33">
        <f>kalkulator!G6</f>
        <v>0</v>
      </c>
      <c r="G3" s="33">
        <f>kalkulator!H6</f>
        <v>0</v>
      </c>
      <c r="H3" s="33">
        <f>kalkulator!I6</f>
        <v>0</v>
      </c>
      <c r="I3" s="33">
        <f>kalkulator!J6</f>
        <v>0</v>
      </c>
      <c r="J3" s="33">
        <f>kalkulator!K6</f>
        <v>0</v>
      </c>
      <c r="K3" s="33">
        <f>kalkulator!L6</f>
        <v>0</v>
      </c>
      <c r="L3" s="33">
        <f>kalkulator!M6</f>
        <v>0</v>
      </c>
      <c r="M3" s="33">
        <f>kalkulator!N6</f>
        <v>0</v>
      </c>
      <c r="N3" s="33">
        <f>kalkulator!O6</f>
        <v>0</v>
      </c>
      <c r="O3" s="33">
        <f>kalkulator!P6</f>
        <v>0</v>
      </c>
      <c r="P3" s="33">
        <f>kalkulator!Q6</f>
        <v>0</v>
      </c>
      <c r="Q3" s="33">
        <f>kalkulator!R6</f>
        <v>0</v>
      </c>
    </row>
    <row r="4" spans="2:17" s="2" customFormat="1" ht="30" customHeight="1" x14ac:dyDescent="0.2">
      <c r="B4" s="73" t="s">
        <v>15</v>
      </c>
      <c r="C4" s="75"/>
      <c r="D4" s="32">
        <f>SUM(E4:P4)</f>
        <v>0</v>
      </c>
      <c r="E4" s="33">
        <f>kalkulator!F7</f>
        <v>0</v>
      </c>
      <c r="F4" s="33">
        <f>kalkulator!G7</f>
        <v>0</v>
      </c>
      <c r="G4" s="33">
        <f>kalkulator!H7</f>
        <v>0</v>
      </c>
      <c r="H4" s="33">
        <f>kalkulator!I7</f>
        <v>0</v>
      </c>
      <c r="I4" s="33">
        <f>kalkulator!J7</f>
        <v>0</v>
      </c>
      <c r="J4" s="33">
        <f>kalkulator!K7</f>
        <v>0</v>
      </c>
      <c r="K4" s="33">
        <f>kalkulator!L7</f>
        <v>0</v>
      </c>
      <c r="L4" s="33">
        <f>kalkulator!M7</f>
        <v>0</v>
      </c>
      <c r="M4" s="33">
        <f>kalkulator!N7</f>
        <v>0</v>
      </c>
      <c r="N4" s="33">
        <f>kalkulator!O7</f>
        <v>0</v>
      </c>
      <c r="O4" s="33">
        <f>kalkulator!P7</f>
        <v>0</v>
      </c>
      <c r="P4" s="33">
        <f>kalkulator!Q7</f>
        <v>0</v>
      </c>
      <c r="Q4" s="33">
        <f>kalkulator!R7</f>
        <v>0</v>
      </c>
    </row>
    <row r="5" spans="2:17" s="2" customFormat="1" ht="30" customHeight="1" x14ac:dyDescent="0.2">
      <c r="B5" s="73" t="s">
        <v>16</v>
      </c>
      <c r="C5" s="75"/>
      <c r="D5" s="32">
        <f t="shared" ref="D5:D6" si="0">SUM(E5:P5)</f>
        <v>0</v>
      </c>
      <c r="E5" s="33">
        <f>kalkulator!F8</f>
        <v>0</v>
      </c>
      <c r="F5" s="33">
        <f>kalkulator!G8</f>
        <v>0</v>
      </c>
      <c r="G5" s="33">
        <f>kalkulator!H8</f>
        <v>0</v>
      </c>
      <c r="H5" s="33">
        <f>kalkulator!I8</f>
        <v>0</v>
      </c>
      <c r="I5" s="33">
        <f>kalkulator!J8</f>
        <v>0</v>
      </c>
      <c r="J5" s="33">
        <f>kalkulator!K8</f>
        <v>0</v>
      </c>
      <c r="K5" s="33">
        <f>kalkulator!L8</f>
        <v>0</v>
      </c>
      <c r="L5" s="33">
        <f>kalkulator!M8</f>
        <v>0</v>
      </c>
      <c r="M5" s="33">
        <f>kalkulator!N8</f>
        <v>0</v>
      </c>
      <c r="N5" s="33">
        <f>kalkulator!O8</f>
        <v>0</v>
      </c>
      <c r="O5" s="33">
        <f>kalkulator!P8</f>
        <v>0</v>
      </c>
      <c r="P5" s="33">
        <f>kalkulator!Q8</f>
        <v>0</v>
      </c>
      <c r="Q5" s="33">
        <f>kalkulator!R8</f>
        <v>0</v>
      </c>
    </row>
    <row r="6" spans="2:17" s="2" customFormat="1" ht="30" customHeight="1" x14ac:dyDescent="0.2">
      <c r="B6" s="73" t="s">
        <v>17</v>
      </c>
      <c r="C6" s="75"/>
      <c r="D6" s="32">
        <f t="shared" si="0"/>
        <v>0</v>
      </c>
      <c r="E6" s="33">
        <f>kalkulator!F9</f>
        <v>0</v>
      </c>
      <c r="F6" s="33">
        <f>kalkulator!G9</f>
        <v>0</v>
      </c>
      <c r="G6" s="33">
        <f>kalkulator!H9</f>
        <v>0</v>
      </c>
      <c r="H6" s="33">
        <f>kalkulator!I9</f>
        <v>0</v>
      </c>
      <c r="I6" s="33">
        <f>kalkulator!J9</f>
        <v>0</v>
      </c>
      <c r="J6" s="33">
        <f>kalkulator!K9</f>
        <v>0</v>
      </c>
      <c r="K6" s="33">
        <f>kalkulator!L9</f>
        <v>0</v>
      </c>
      <c r="L6" s="33">
        <f>kalkulator!M9</f>
        <v>0</v>
      </c>
      <c r="M6" s="33">
        <f>kalkulator!N9</f>
        <v>0</v>
      </c>
      <c r="N6" s="33">
        <f>kalkulator!O9</f>
        <v>0</v>
      </c>
      <c r="O6" s="33">
        <f>kalkulator!P9</f>
        <v>0</v>
      </c>
      <c r="P6" s="33">
        <f>kalkulator!Q9</f>
        <v>0</v>
      </c>
      <c r="Q6" s="33">
        <f>kalkulator!R9</f>
        <v>0</v>
      </c>
    </row>
    <row r="7" spans="2:17" s="10" customFormat="1" ht="30" customHeight="1" x14ac:dyDescent="0.2">
      <c r="B7" s="69" t="s">
        <v>18</v>
      </c>
      <c r="C7" s="70"/>
      <c r="D7" s="34" t="s">
        <v>20</v>
      </c>
      <c r="E7" s="35">
        <f>IF(E1=$E$18,$E$19,IF(E1=$F$18,$F$19,IF(E1=$G$18,$G$19,IF(E1=$H$18,$H$19,IF(E1=$I$18,$I$19,IF(E1=$J$18,$J$19,IF(E1=$K$18,$K$19,IF(E1=$L$18,$L$19,IF(E1=$M$18,$M$19,IF(E1=$N$18,$N$19,IF(E1=$O$18,$O$19,IF(E1=$P$18,$P$19,IF(E1=$Q$18,$Q$19,0)))))))))))))</f>
        <v>0</v>
      </c>
      <c r="F7" s="35">
        <f t="shared" ref="F7:Q7" si="1">IF(F1=$E$18,$E$19,IF(F1=$F$18,$F$19,IF(F1=$G$18,$G$19,IF(F1=$H$18,$H$19,IF(F1=$I$18,$I$19,IF(F1=$J$18,$J$19,IF(F1=$K$18,$K$19,IF(F1=$L$18,$L$19,IF(F1=$M$18,$M$19,IF(F1=$N$18,$N$19,IF(F1=$O$18,$O$19,IF(F1=$P$18,$P$19,IF(F1=$Q$18,$Q$19,0)))))))))))))</f>
        <v>0</v>
      </c>
      <c r="G7" s="35">
        <f t="shared" si="1"/>
        <v>0</v>
      </c>
      <c r="H7" s="35">
        <f t="shared" si="1"/>
        <v>0</v>
      </c>
      <c r="I7" s="35">
        <f t="shared" si="1"/>
        <v>0</v>
      </c>
      <c r="J7" s="35">
        <f t="shared" si="1"/>
        <v>0</v>
      </c>
      <c r="K7" s="35">
        <f t="shared" si="1"/>
        <v>0</v>
      </c>
      <c r="L7" s="35">
        <f t="shared" si="1"/>
        <v>0</v>
      </c>
      <c r="M7" s="35">
        <f t="shared" si="1"/>
        <v>0</v>
      </c>
      <c r="N7" s="35">
        <f t="shared" si="1"/>
        <v>0</v>
      </c>
      <c r="O7" s="35">
        <f t="shared" si="1"/>
        <v>0</v>
      </c>
      <c r="P7" s="35">
        <f t="shared" si="1"/>
        <v>0</v>
      </c>
      <c r="Q7" s="35">
        <f t="shared" si="1"/>
        <v>0</v>
      </c>
    </row>
    <row r="8" spans="2:17" s="10" customFormat="1" ht="30" customHeight="1" x14ac:dyDescent="0.2">
      <c r="B8" s="69" t="s">
        <v>36</v>
      </c>
      <c r="C8" s="70"/>
      <c r="D8" s="34" t="s">
        <v>20</v>
      </c>
      <c r="E8" s="36">
        <f>IF(E1=$E$18,$E$20,IF(E1=$F$18,$F$20,IF(E1=$G$18,$G$20,IF(E1=$H$18,$H$20,IF(E1=$I$18,$I$20,IF(E1=$J$18,$J$20,IF(E1=$K$18,$K$20,IF(E1=$L$18,$L$20,IF(E1=$M$18,$M$20,IF(E1=$N$18,$N$20,IF(E1=$O$18,$O$20,IF(E1=$P$18,$P$20,IF(E1=$Q$18,$Q$20,0)))))))))))))</f>
        <v>0</v>
      </c>
      <c r="F8" s="36">
        <f t="shared" ref="F8:Q8" si="2">IF(F1=$E$18,$E$20,IF(F1=$F$18,$F$20,IF(F1=$G$18,$G$20,IF(F1=$H$18,$H$20,IF(F1=$I$18,$I$20,IF(F1=$J$18,$J$20,IF(F1=$K$18,$K$20,IF(F1=$L$18,$L$20,IF(F1=$M$18,$M$20,IF(F1=$N$18,$N$20,IF(F1=$O$18,$O$20,IF(F1=$P$18,$P$20,IF(F1=$Q$18,$Q$20,0)))))))))))))</f>
        <v>0</v>
      </c>
      <c r="G8" s="36">
        <f t="shared" si="2"/>
        <v>0</v>
      </c>
      <c r="H8" s="36">
        <f t="shared" si="2"/>
        <v>0</v>
      </c>
      <c r="I8" s="36">
        <f t="shared" si="2"/>
        <v>0</v>
      </c>
      <c r="J8" s="36">
        <f t="shared" si="2"/>
        <v>0</v>
      </c>
      <c r="K8" s="36">
        <f t="shared" si="2"/>
        <v>0</v>
      </c>
      <c r="L8" s="36">
        <f t="shared" si="2"/>
        <v>0</v>
      </c>
      <c r="M8" s="36">
        <f t="shared" si="2"/>
        <v>0</v>
      </c>
      <c r="N8" s="36">
        <f t="shared" si="2"/>
        <v>0</v>
      </c>
      <c r="O8" s="36">
        <f t="shared" si="2"/>
        <v>0</v>
      </c>
      <c r="P8" s="36">
        <f t="shared" si="2"/>
        <v>0</v>
      </c>
      <c r="Q8" s="36">
        <f t="shared" si="2"/>
        <v>0</v>
      </c>
    </row>
    <row r="9" spans="2:17" s="2" customFormat="1" ht="30" customHeight="1" x14ac:dyDescent="0.2">
      <c r="B9" s="73" t="s">
        <v>37</v>
      </c>
      <c r="C9" s="74"/>
      <c r="D9" s="32">
        <f>SUM(E9:P9)</f>
        <v>0</v>
      </c>
      <c r="E9" s="37">
        <f>SUM(E2:E6)</f>
        <v>0</v>
      </c>
      <c r="F9" s="37">
        <f t="shared" ref="F9:Q9" si="3">SUM(F2:F6)</f>
        <v>0</v>
      </c>
      <c r="G9" s="37">
        <f t="shared" si="3"/>
        <v>0</v>
      </c>
      <c r="H9" s="37">
        <f t="shared" si="3"/>
        <v>0</v>
      </c>
      <c r="I9" s="37">
        <f t="shared" si="3"/>
        <v>0</v>
      </c>
      <c r="J9" s="37">
        <f t="shared" si="3"/>
        <v>0</v>
      </c>
      <c r="K9" s="37">
        <f t="shared" si="3"/>
        <v>0</v>
      </c>
      <c r="L9" s="37">
        <f>SUM(L2:L6)</f>
        <v>0</v>
      </c>
      <c r="M9" s="37">
        <f t="shared" si="3"/>
        <v>0</v>
      </c>
      <c r="N9" s="37">
        <f t="shared" si="3"/>
        <v>0</v>
      </c>
      <c r="O9" s="37">
        <f t="shared" si="3"/>
        <v>0</v>
      </c>
      <c r="P9" s="37">
        <f t="shared" si="3"/>
        <v>0</v>
      </c>
      <c r="Q9" s="37">
        <f t="shared" si="3"/>
        <v>0</v>
      </c>
    </row>
    <row r="10" spans="2:17" s="2" customFormat="1" ht="19.5" customHeight="1" x14ac:dyDescent="0.2">
      <c r="B10" s="73" t="s">
        <v>38</v>
      </c>
      <c r="C10" s="74"/>
      <c r="D10" s="38">
        <f>SUM(E10:Q10)</f>
        <v>0</v>
      </c>
      <c r="E10" s="39" t="str">
        <f>IF(E8*E9=0," ",E8*E9)</f>
        <v xml:space="preserve"> </v>
      </c>
      <c r="F10" s="39" t="str">
        <f t="shared" ref="F10:K10" si="4">IF(F8*F9=0," ",F8*F9)</f>
        <v xml:space="preserve"> </v>
      </c>
      <c r="G10" s="39" t="str">
        <f t="shared" si="4"/>
        <v xml:space="preserve"> </v>
      </c>
      <c r="H10" s="39" t="str">
        <f>IF(H8*H9=0," ",H8*H9)</f>
        <v xml:space="preserve"> </v>
      </c>
      <c r="I10" s="39" t="str">
        <f t="shared" si="4"/>
        <v xml:space="preserve"> </v>
      </c>
      <c r="J10" s="39" t="str">
        <f t="shared" si="4"/>
        <v xml:space="preserve"> </v>
      </c>
      <c r="K10" s="39" t="str">
        <f t="shared" si="4"/>
        <v xml:space="preserve"> </v>
      </c>
      <c r="L10" s="39" t="str">
        <f t="shared" ref="L10" si="5">IF(L8*L9=0," ",L8*L9)</f>
        <v xml:space="preserve"> </v>
      </c>
      <c r="M10" s="39" t="str">
        <f t="shared" ref="M10" si="6">IF(M8*M9=0," ",M8*M9)</f>
        <v xml:space="preserve"> </v>
      </c>
      <c r="N10" s="39" t="str">
        <f t="shared" ref="N10" si="7">IF(N8*N9=0," ",N8*N9)</f>
        <v xml:space="preserve"> </v>
      </c>
      <c r="O10" s="39" t="str">
        <f t="shared" ref="O10" si="8">IF(O8*O9=0," ",O8*O9)</f>
        <v xml:space="preserve"> </v>
      </c>
      <c r="P10" s="39" t="str">
        <f t="shared" ref="P10:Q10" si="9">IF(P8*P9=0," ",P8*P9)</f>
        <v xml:space="preserve"> </v>
      </c>
      <c r="Q10" s="39" t="str">
        <f t="shared" si="9"/>
        <v xml:space="preserve"> </v>
      </c>
    </row>
    <row r="11" spans="2:17" ht="15" customHeight="1" thickBot="1" x14ac:dyDescent="0.3"/>
    <row r="12" spans="2:17" ht="15" customHeight="1" thickBot="1" x14ac:dyDescent="0.3">
      <c r="B12" s="67" t="s">
        <v>2</v>
      </c>
      <c r="C12" s="68"/>
      <c r="D12" s="40">
        <f>D10+(kalkulator!$E$15*kalkulator!E14-kalkulator!E13*kalkulator!E15)</f>
        <v>0</v>
      </c>
    </row>
    <row r="13" spans="2:17" ht="15" customHeight="1" x14ac:dyDescent="0.25">
      <c r="B13" s="8"/>
      <c r="C13" s="8"/>
      <c r="D13" s="9"/>
      <c r="E13" s="24"/>
    </row>
    <row r="14" spans="2:17" ht="15.75" x14ac:dyDescent="0.25">
      <c r="E14" s="24"/>
      <c r="P14" s="1"/>
    </row>
    <row r="16" spans="2:17" x14ac:dyDescent="0.25">
      <c r="E16" s="25" t="s">
        <v>30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5:17" x14ac:dyDescent="0.25"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5:17" x14ac:dyDescent="0.25">
      <c r="E18" s="41">
        <v>2005</v>
      </c>
      <c r="F18" s="41">
        <v>2006</v>
      </c>
      <c r="G18" s="41">
        <v>2007</v>
      </c>
      <c r="H18" s="41">
        <v>2008</v>
      </c>
      <c r="I18" s="41">
        <v>2009</v>
      </c>
      <c r="J18" s="41">
        <v>2010</v>
      </c>
      <c r="K18" s="41">
        <v>2011</v>
      </c>
      <c r="L18" s="41">
        <v>2012</v>
      </c>
      <c r="M18" s="41">
        <v>2013</v>
      </c>
      <c r="N18" s="41">
        <v>2014</v>
      </c>
      <c r="O18" s="41">
        <v>2015</v>
      </c>
      <c r="P18" s="41">
        <v>2016</v>
      </c>
      <c r="Q18" s="41">
        <v>2017</v>
      </c>
    </row>
    <row r="19" spans="5:17" x14ac:dyDescent="0.25">
      <c r="E19" s="42">
        <v>2.1000000000000001E-2</v>
      </c>
      <c r="F19" s="42">
        <v>0.01</v>
      </c>
      <c r="G19" s="42">
        <v>2.5000000000000001E-2</v>
      </c>
      <c r="H19" s="42">
        <v>4.2000000000000003E-2</v>
      </c>
      <c r="I19" s="42">
        <v>3.5000000000000003E-2</v>
      </c>
      <c r="J19" s="42">
        <v>2.5999999999999999E-2</v>
      </c>
      <c r="K19" s="42">
        <v>4.2999999999999997E-2</v>
      </c>
      <c r="L19" s="42">
        <v>3.6999999999999998E-2</v>
      </c>
      <c r="M19" s="42">
        <v>8.9999999999999993E-3</v>
      </c>
      <c r="N19" s="42">
        <v>0</v>
      </c>
      <c r="O19" s="42">
        <v>-8.9999999999999993E-3</v>
      </c>
      <c r="P19" s="42">
        <v>-6.0000000000000001E-3</v>
      </c>
      <c r="Q19" s="42">
        <v>1</v>
      </c>
    </row>
    <row r="20" spans="5:17" x14ac:dyDescent="0.25">
      <c r="E20" s="43">
        <f>Q24</f>
        <v>1.2573051102634121</v>
      </c>
      <c r="F20" s="43">
        <f>P24</f>
        <v>1.2314447700914908</v>
      </c>
      <c r="G20" s="43">
        <f>O24</f>
        <v>1.2192522476153373</v>
      </c>
      <c r="H20" s="43">
        <f>N24</f>
        <v>1.1895143879174024</v>
      </c>
      <c r="I20" s="43">
        <f>M24</f>
        <v>1.1415685104773534</v>
      </c>
      <c r="J20" s="43">
        <f>L24</f>
        <v>1.1029647444225639</v>
      </c>
      <c r="K20" s="43">
        <f>K24</f>
        <v>1.0750143707822259</v>
      </c>
      <c r="L20" s="43">
        <f>J24</f>
        <v>1.0306945069819999</v>
      </c>
      <c r="M20" s="43">
        <f>I24</f>
        <v>0.99391948599999991</v>
      </c>
      <c r="N20" s="43">
        <f>H24</f>
        <v>0.98505399999999999</v>
      </c>
      <c r="O20" s="43">
        <f>G24</f>
        <v>0.98505399999999999</v>
      </c>
      <c r="P20" s="43">
        <f>F24</f>
        <v>0.99399999999999999</v>
      </c>
      <c r="Q20" s="43">
        <f>E24</f>
        <v>1</v>
      </c>
    </row>
    <row r="21" spans="5:17" x14ac:dyDescent="0.25"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25"/>
    </row>
    <row r="22" spans="5:17" x14ac:dyDescent="0.25">
      <c r="E22" s="41">
        <f>Q18</f>
        <v>2017</v>
      </c>
      <c r="F22" s="41">
        <f>P18</f>
        <v>2016</v>
      </c>
      <c r="G22" s="41">
        <f>O18</f>
        <v>2015</v>
      </c>
      <c r="H22" s="41">
        <f>N18</f>
        <v>2014</v>
      </c>
      <c r="I22" s="41">
        <f>M18</f>
        <v>2013</v>
      </c>
      <c r="J22" s="41">
        <f>L18</f>
        <v>2012</v>
      </c>
      <c r="K22" s="41">
        <f>K18</f>
        <v>2011</v>
      </c>
      <c r="L22" s="41">
        <f>J18</f>
        <v>2010</v>
      </c>
      <c r="M22" s="41">
        <f>I18</f>
        <v>2009</v>
      </c>
      <c r="N22" s="41">
        <f>H18</f>
        <v>2008</v>
      </c>
      <c r="O22" s="41">
        <f>G18</f>
        <v>2007</v>
      </c>
      <c r="P22" s="41">
        <f>F18</f>
        <v>2006</v>
      </c>
      <c r="Q22" s="41">
        <f>E18</f>
        <v>2005</v>
      </c>
    </row>
    <row r="23" spans="5:17" x14ac:dyDescent="0.25">
      <c r="E23" s="41">
        <f>Q19</f>
        <v>1</v>
      </c>
      <c r="F23" s="41">
        <f>P19</f>
        <v>-6.0000000000000001E-3</v>
      </c>
      <c r="G23" s="41">
        <f>O19</f>
        <v>-8.9999999999999993E-3</v>
      </c>
      <c r="H23" s="41">
        <f>N19</f>
        <v>0</v>
      </c>
      <c r="I23" s="41">
        <f>M19</f>
        <v>8.9999999999999993E-3</v>
      </c>
      <c r="J23" s="41">
        <f>L19</f>
        <v>3.6999999999999998E-2</v>
      </c>
      <c r="K23" s="41">
        <f>K19</f>
        <v>4.2999999999999997E-2</v>
      </c>
      <c r="L23" s="41">
        <f>J19</f>
        <v>2.5999999999999999E-2</v>
      </c>
      <c r="M23" s="41">
        <f>I19</f>
        <v>3.5000000000000003E-2</v>
      </c>
      <c r="N23" s="41">
        <f>H19</f>
        <v>4.2000000000000003E-2</v>
      </c>
      <c r="O23" s="41">
        <f>G19</f>
        <v>2.5000000000000001E-2</v>
      </c>
      <c r="P23" s="41">
        <f>F19</f>
        <v>0.01</v>
      </c>
      <c r="Q23" s="41">
        <f>E19</f>
        <v>2.1000000000000001E-2</v>
      </c>
    </row>
    <row r="24" spans="5:17" x14ac:dyDescent="0.25">
      <c r="E24" s="41">
        <f>E23</f>
        <v>1</v>
      </c>
      <c r="F24" s="44">
        <f t="shared" ref="F24:Q24" si="10">E24*(1+F23)</f>
        <v>0.99399999999999999</v>
      </c>
      <c r="G24" s="44">
        <f t="shared" si="10"/>
        <v>0.98505399999999999</v>
      </c>
      <c r="H24" s="44">
        <f t="shared" si="10"/>
        <v>0.98505399999999999</v>
      </c>
      <c r="I24" s="44">
        <f t="shared" si="10"/>
        <v>0.99391948599999991</v>
      </c>
      <c r="J24" s="44">
        <f t="shared" si="10"/>
        <v>1.0306945069819999</v>
      </c>
      <c r="K24" s="44">
        <f t="shared" si="10"/>
        <v>1.0750143707822259</v>
      </c>
      <c r="L24" s="44">
        <f t="shared" si="10"/>
        <v>1.1029647444225639</v>
      </c>
      <c r="M24" s="44">
        <f t="shared" si="10"/>
        <v>1.1415685104773534</v>
      </c>
      <c r="N24" s="44">
        <f t="shared" si="10"/>
        <v>1.1895143879174024</v>
      </c>
      <c r="O24" s="44">
        <f t="shared" si="10"/>
        <v>1.2192522476153373</v>
      </c>
      <c r="P24" s="44">
        <f t="shared" si="10"/>
        <v>1.2314447700914908</v>
      </c>
      <c r="Q24" s="44">
        <f t="shared" si="10"/>
        <v>1.2573051102634121</v>
      </c>
    </row>
  </sheetData>
  <mergeCells count="11">
    <mergeCell ref="B12:C12"/>
    <mergeCell ref="B8:C8"/>
    <mergeCell ref="B1:C1"/>
    <mergeCell ref="B2:C2"/>
    <mergeCell ref="B4:C4"/>
    <mergeCell ref="B5:C5"/>
    <mergeCell ref="B3:C3"/>
    <mergeCell ref="B6:C6"/>
    <mergeCell ref="B9:C9"/>
    <mergeCell ref="B10:C10"/>
    <mergeCell ref="B7:C7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kalkulator</vt:lpstr>
      <vt:lpstr>pomocniczy arkusz obliczeniowy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2016-12-20T14:58:16Z</dcterms:created>
  <dcterms:modified xsi:type="dcterms:W3CDTF">2017-09-28T07:50:24Z</dcterms:modified>
</cp:coreProperties>
</file>